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Q6" i="5"/>
  <c r="P6" i="5"/>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AT10" i="4"/>
  <c r="W10" i="4"/>
  <c r="P10" i="4"/>
  <c r="I10" i="4"/>
  <c r="BB8" i="4"/>
  <c r="AT8" i="4"/>
  <c r="AL8" i="4"/>
  <c r="P8" i="4"/>
  <c r="D10" i="5" l="1"/>
  <c r="C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<sst xmlns="http://schemas.openxmlformats.org/spreadsheetml/2006/main" count="237" uniqueCount="123">
  <si>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</si>
  <si>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</si>
  <si>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</si>
  <si>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</si>
  <si>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</si>
  <si>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</si>
  <si>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</si>
  <si>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</si>
  <si>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</si>
  <si>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</si>
  <si>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</si>
  <si>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</si>
  <si>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</si>
  <si>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</si>
  <si>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</si>
  <si>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</si>
  <si>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</si>
  <si>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</si>
  <si>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</si>
  <si>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</si>
  <si>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</si>
  <si>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</si>
  <si>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</si>
  <si>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</si>
  <si>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</si>
  <si>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</si>
  <si>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</si>
  <si>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</si>
  <si>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</si>
  <si>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</si>
  <si>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</si>
  <si>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</si>
  <si>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</si>
  <si>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</si>
  <si>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</si>
  <si>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</si>
  <si>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</si>
  <si>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</si>
  <si>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</si>
  <si>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</si>
  <si>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</si>
  <si>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</si>
  <si>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</si>
  <si>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</si>
  <si>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</si>
  <si>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</si>
  <si>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</si>
  <si>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</si>
  <si>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</si>
  <si>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</si>
  <si>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</si>
  <si>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</si>
  <si>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</si>
  <si>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</si>
  <si>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</si>
  <si>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</si>
  <si>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</si>
  <si>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</si>
  <si>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</si>
  <si>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</si>
  <si>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</si>
  <si>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</si>
  <si>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</si>
  <si>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</si>
  <si>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</si>
  <si>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</si>
  <si>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</si>
  <si>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</si>
  <si>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</si>
  <si>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</si>
  <si>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</si>
  <si>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</si>
  <si>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</si>
  <si>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</si>
  <si>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</si>
  <si>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</si>
  <si>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</si>
  <si>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</si>
  <si>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</si>
  <si>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</si>
  <si>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</si>
  <si>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</si>
  <si>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</si>
  <si>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</si>
  <si>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</si>
  <si>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</si>
  <si>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</si>
  <si>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</si>
  <si>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</si>
  <si>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</si>
  <si>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</si>
  <si>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</si>
  <si>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</si>
  <si>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</si>
  <si>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</si>
  <si>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</si>
  <si>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</si>
  <si>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</si>
  <si>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</si>
  <si>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</si>
  <si>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</si>
  <si>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</si>
  <si>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</si>
  <si>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</si>
  <si>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</si>
  <si>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</si>
  <si>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</si>
  <si>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今金町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</si>
  <si>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</si>
  <si>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</si>
  <si>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</si>
  <si>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</si>
  <si>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</si>
  <si>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</si>
  <si>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</si>
  <si>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</si>
  <si>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</si>
  <si>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</si>
  <si>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</si>
  <si>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については１００．８５％と現状おいては問題ない数値といえる。料金回収率は７６．３１％となっているが、類似団体の平均値より２０ポイント以上上回っている。また有収率においては９０．０２％となっている。</t>
    <phoneticPr fontId="7"/>
  </si>
  <si>
    <t>管路経年化率が高い管路も多く、抜本的な管路更新も行われていないため、今後収支バランスを考慮しながら管路の更新について検討する必要がある。</t>
    <phoneticPr fontId="7"/>
  </si>
  <si>
    <t>現状においては健全的な経営と言えるが、今後の老朽化対策等も踏まえると経営が圧迫される事が考えられるため、今後の収支について検討が必要である。</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</si>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</sst>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0.18</c:v>
                </c:pt>
                <c:pt idx="1">
                  <c:v>0</c:v>
                </c:pt>
                <c:pt idx="2">
                  <c:v>0</c:v>
                </c:pt>
                <c:pt idx="3">
                  <c:v>0</c:v>
                </c:pt>
                <c:pt idx="4">
                  <c:v>0</c:v>
                </c:pt>
              </c:numCache>
            </c:numRef>
          </c:val>
        </c:ser>
        <c:dLbls>
          <c:showLegendKey val="0"/>
          <c:showVal val="0"/>
          <c:showCatName val="0"/>
          <c:showSerName val="0"/>
          <c:showPercent val="0"/>
          <c:showBubbleSize val="0"/>
        </c:dLbls>
        <c:gapWidth val="150"/>
        <c:axId val="146465920"/>
        <c:axId val="1464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0.65</c:v>
                </c:pt>
                <c:pt idx="4">
                  <c:v>0.53</c:v>
                </c:pt>
              </c:numCache>
            </c:numRef>
          </c:val>
          <c:smooth val="0"/>
        </c:ser>
        <c:dLbls>
          <c:showLegendKey val="0"/>
          <c:showVal val="0"/>
          <c:showCatName val="0"/>
          <c:showSerName val="0"/>
          <c:showPercent val="0"/>
          <c:showBubbleSize val="0"/>
        </c:dLbls>
        <c:marker val="1"/>
        <c:smooth val="0"/>
        <c:axId val="146465920"/>
        <c:axId val="146467840"/>
      </c:lineChart>
      <c:dateAx>
        <c:axId val="146465920"/>
        <c:scaling>
          <c:orientation val="minMax"/>
        </c:scaling>
        <c:delete val="1"/>
        <c:axPos val="b"/>
        <c:numFmt formatCode="ge" sourceLinked="1"/>
        <c:majorTickMark val="none"/>
        <c:minorTickMark val="none"/>
        <c:tickLblPos val="none"/>
        <c:crossAx val="146467840"/>
        <c:crosses val="autoZero"/>
        <c:auto val="1"/>
        <c:lblOffset val="100"/>
        <c:baseTimeUnit val="years"/>
      </c:dateAx>
      <c:valAx>
        <c:axId val="1464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53.41</c:v>
                </c:pt>
                <c:pt idx="1">
                  <c:v>51.91</c:v>
                </c:pt>
                <c:pt idx="2">
                  <c:v>52.23</c:v>
                </c:pt>
                <c:pt idx="3">
                  <c:v>51.77</c:v>
                </c:pt>
                <c:pt idx="4">
                  <c:v>51.92</c:v>
                </c:pt>
              </c:numCache>
            </c:numRef>
          </c:val>
        </c:ser>
        <c:dLbls>
          <c:showLegendKey val="0"/>
          <c:showVal val="0"/>
          <c:showCatName val="0"/>
          <c:showSerName val="0"/>
          <c:showPercent val="0"/>
          <c:showBubbleSize val="0"/>
        </c:dLbls>
        <c:gapWidth val="150"/>
        <c:axId val="149112320"/>
        <c:axId val="1491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57.29</c:v>
                </c:pt>
                <c:pt idx="4">
                  <c:v>55.9</c:v>
                </c:pt>
              </c:numCache>
            </c:numRef>
          </c:val>
          <c:smooth val="0"/>
        </c:ser>
        <c:dLbls>
          <c:showLegendKey val="0"/>
          <c:showVal val="0"/>
          <c:showCatName val="0"/>
          <c:showSerName val="0"/>
          <c:showPercent val="0"/>
          <c:showBubbleSize val="0"/>
        </c:dLbls>
        <c:marker val="1"/>
        <c:smooth val="0"/>
        <c:axId val="149112320"/>
        <c:axId val="149114240"/>
      </c:lineChart>
      <c:dateAx>
        <c:axId val="149112320"/>
        <c:scaling>
          <c:orientation val="minMax"/>
        </c:scaling>
        <c:delete val="1"/>
        <c:axPos val="b"/>
        <c:numFmt formatCode="ge" sourceLinked="1"/>
        <c:majorTickMark val="none"/>
        <c:minorTickMark val="none"/>
        <c:tickLblPos val="none"/>
        <c:crossAx val="149114240"/>
        <c:crosses val="autoZero"/>
        <c:auto val="1"/>
        <c:lblOffset val="100"/>
        <c:baseTimeUnit val="years"/>
      </c:dateAx>
      <c:valAx>
        <c:axId val="1491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90.7</c:v>
                </c:pt>
                <c:pt idx="1">
                  <c:v>90.72</c:v>
                </c:pt>
                <c:pt idx="2">
                  <c:v>90.26</c:v>
                </c:pt>
                <c:pt idx="3">
                  <c:v>90.2</c:v>
                </c:pt>
                <c:pt idx="4">
                  <c:v>90.02</c:v>
                </c:pt>
              </c:numCache>
            </c:numRef>
          </c:val>
        </c:ser>
        <c:dLbls>
          <c:showLegendKey val="0"/>
          <c:showVal val="0"/>
          <c:showCatName val="0"/>
          <c:showSerName val="0"/>
          <c:showPercent val="0"/>
          <c:showBubbleSize val="0"/>
        </c:dLbls>
        <c:gapWidth val="150"/>
        <c:axId val="149161088"/>
        <c:axId val="1491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73.69</c:v>
                </c:pt>
                <c:pt idx="4">
                  <c:v>73.28</c:v>
                </c:pt>
              </c:numCache>
            </c:numRef>
          </c:val>
          <c:smooth val="0"/>
        </c:ser>
        <c:dLbls>
          <c:showLegendKey val="0"/>
          <c:showVal val="0"/>
          <c:showCatName val="0"/>
          <c:showSerName val="0"/>
          <c:showPercent val="0"/>
          <c:showBubbleSize val="0"/>
        </c:dLbls>
        <c:marker val="1"/>
        <c:smooth val="0"/>
        <c:axId val="149161088"/>
        <c:axId val="149163008"/>
      </c:lineChart>
      <c:dateAx>
        <c:axId val="149161088"/>
        <c:scaling>
          <c:orientation val="minMax"/>
        </c:scaling>
        <c:delete val="1"/>
        <c:axPos val="b"/>
        <c:numFmt formatCode="ge" sourceLinked="1"/>
        <c:majorTickMark val="none"/>
        <c:minorTickMark val="none"/>
        <c:tickLblPos val="none"/>
        <c:crossAx val="149163008"/>
        <c:crosses val="autoZero"/>
        <c:auto val="1"/>
        <c:lblOffset val="100"/>
        <c:baseTimeUnit val="years"/>
      </c:dateAx>
      <c:valAx>
        <c:axId val="1491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97.5</c:v>
                </c:pt>
                <c:pt idx="1">
                  <c:v>91.9</c:v>
                </c:pt>
                <c:pt idx="2">
                  <c:v>89.86</c:v>
                </c:pt>
                <c:pt idx="3">
                  <c:v>94.33</c:v>
                </c:pt>
                <c:pt idx="4">
                  <c:v>90.4</c:v>
                </c:pt>
              </c:numCache>
            </c:numRef>
          </c:val>
        </c:ser>
        <c:dLbls>
          <c:showLegendKey val="0"/>
          <c:showVal val="0"/>
          <c:showCatName val="0"/>
          <c:showSerName val="0"/>
          <c:showPercent val="0"/>
          <c:showBubbleSize val="0"/>
        </c:dLbls>
        <c:gapWidth val="150"/>
        <c:axId val="146514688"/>
        <c:axId val="1465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76.27</c:v>
                </c:pt>
                <c:pt idx="4">
                  <c:v>77.56</c:v>
                </c:pt>
              </c:numCache>
            </c:numRef>
          </c:val>
          <c:smooth val="0"/>
        </c:ser>
        <c:dLbls>
          <c:showLegendKey val="0"/>
          <c:showVal val="0"/>
          <c:showCatName val="0"/>
          <c:showSerName val="0"/>
          <c:showPercent val="0"/>
          <c:showBubbleSize val="0"/>
        </c:dLbls>
        <c:marker val="1"/>
        <c:smooth val="0"/>
        <c:axId val="146514688"/>
        <c:axId val="146516608"/>
      </c:lineChart>
      <c:dateAx>
        <c:axId val="146514688"/>
        <c:scaling>
          <c:orientation val="minMax"/>
        </c:scaling>
        <c:delete val="1"/>
        <c:axPos val="b"/>
        <c:numFmt formatCode="ge" sourceLinked="1"/>
        <c:majorTickMark val="none"/>
        <c:minorTickMark val="none"/>
        <c:tickLblPos val="none"/>
        <c:crossAx val="146516608"/>
        <c:crosses val="autoZero"/>
        <c:auto val="1"/>
        <c:lblOffset val="100"/>
        <c:baseTimeUnit val="years"/>
      </c:dateAx>
      <c:valAx>
        <c:axId val="1465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521344"/>
        <c:axId val="1485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521344"/>
        <c:axId val="148523264"/>
      </c:lineChart>
      <c:dateAx>
        <c:axId val="148521344"/>
        <c:scaling>
          <c:orientation val="minMax"/>
        </c:scaling>
        <c:delete val="1"/>
        <c:axPos val="b"/>
        <c:numFmt formatCode="ge" sourceLinked="1"/>
        <c:majorTickMark val="none"/>
        <c:minorTickMark val="none"/>
        <c:tickLblPos val="none"/>
        <c:crossAx val="148523264"/>
        <c:crosses val="autoZero"/>
        <c:auto val="1"/>
        <c:lblOffset val="100"/>
        <c:baseTimeUnit val="years"/>
      </c:dateAx>
      <c:valAx>
        <c:axId val="1485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553728"/>
        <c:axId val="148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553728"/>
        <c:axId val="148555648"/>
      </c:lineChart>
      <c:dateAx>
        <c:axId val="148553728"/>
        <c:scaling>
          <c:orientation val="minMax"/>
        </c:scaling>
        <c:delete val="1"/>
        <c:axPos val="b"/>
        <c:numFmt formatCode="ge" sourceLinked="1"/>
        <c:majorTickMark val="none"/>
        <c:minorTickMark val="none"/>
        <c:tickLblPos val="none"/>
        <c:crossAx val="148555648"/>
        <c:crosses val="autoZero"/>
        <c:auto val="1"/>
        <c:lblOffset val="100"/>
        <c:baseTimeUnit val="years"/>
      </c:dateAx>
      <c:valAx>
        <c:axId val="1485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68416"/>
        <c:axId val="1486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68416"/>
        <c:axId val="148670336"/>
      </c:lineChart>
      <c:dateAx>
        <c:axId val="148668416"/>
        <c:scaling>
          <c:orientation val="minMax"/>
        </c:scaling>
        <c:delete val="1"/>
        <c:axPos val="b"/>
        <c:numFmt formatCode="ge" sourceLinked="1"/>
        <c:majorTickMark val="none"/>
        <c:minorTickMark val="none"/>
        <c:tickLblPos val="none"/>
        <c:crossAx val="148670336"/>
        <c:crosses val="autoZero"/>
        <c:auto val="1"/>
        <c:lblOffset val="100"/>
        <c:baseTimeUnit val="years"/>
      </c:dateAx>
      <c:valAx>
        <c:axId val="1486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80064"/>
        <c:axId val="1487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80064"/>
        <c:axId val="148715008"/>
      </c:lineChart>
      <c:dateAx>
        <c:axId val="148680064"/>
        <c:scaling>
          <c:orientation val="minMax"/>
        </c:scaling>
        <c:delete val="1"/>
        <c:axPos val="b"/>
        <c:numFmt formatCode="ge" sourceLinked="1"/>
        <c:majorTickMark val="none"/>
        <c:minorTickMark val="none"/>
        <c:tickLblPos val="none"/>
        <c:crossAx val="148715008"/>
        <c:crosses val="autoZero"/>
        <c:auto val="1"/>
        <c:lblOffset val="100"/>
        <c:baseTimeUnit val="years"/>
      </c:dateAx>
      <c:valAx>
        <c:axId val="1487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257.72000000000003</c:v>
                </c:pt>
                <c:pt idx="1">
                  <c:v>228.85</c:v>
                </c:pt>
                <c:pt idx="2">
                  <c:v>199.39</c:v>
                </c:pt>
                <c:pt idx="3">
                  <c:v>175.21</c:v>
                </c:pt>
                <c:pt idx="4">
                  <c:v>148.16999999999999</c:v>
                </c:pt>
              </c:numCache>
            </c:numRef>
          </c:val>
        </c:ser>
        <c:dLbls>
          <c:showLegendKey val="0"/>
          <c:showVal val="0"/>
          <c:showCatName val="0"/>
          <c:showSerName val="0"/>
          <c:showPercent val="0"/>
          <c:showBubbleSize val="0"/>
        </c:dLbls>
        <c:gapWidth val="150"/>
        <c:axId val="148728832"/>
        <c:axId val="1487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1134.67</c:v>
                </c:pt>
                <c:pt idx="4">
                  <c:v>1144.79</c:v>
                </c:pt>
              </c:numCache>
            </c:numRef>
          </c:val>
          <c:smooth val="0"/>
        </c:ser>
        <c:dLbls>
          <c:showLegendKey val="0"/>
          <c:showVal val="0"/>
          <c:showCatName val="0"/>
          <c:showSerName val="0"/>
          <c:showPercent val="0"/>
          <c:showBubbleSize val="0"/>
        </c:dLbls>
        <c:marker val="1"/>
        <c:smooth val="0"/>
        <c:axId val="148728832"/>
        <c:axId val="148755584"/>
      </c:lineChart>
      <c:dateAx>
        <c:axId val="148728832"/>
        <c:scaling>
          <c:orientation val="minMax"/>
        </c:scaling>
        <c:delete val="1"/>
        <c:axPos val="b"/>
        <c:numFmt formatCode="ge" sourceLinked="1"/>
        <c:majorTickMark val="none"/>
        <c:minorTickMark val="none"/>
        <c:tickLblPos val="none"/>
        <c:crossAx val="148755584"/>
        <c:crosses val="autoZero"/>
        <c:auto val="1"/>
        <c:lblOffset val="100"/>
        <c:baseTimeUnit val="years"/>
      </c:dateAx>
      <c:valAx>
        <c:axId val="1487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92.74</c:v>
                </c:pt>
                <c:pt idx="1">
                  <c:v>87.96</c:v>
                </c:pt>
                <c:pt idx="2">
                  <c:v>86.59</c:v>
                </c:pt>
                <c:pt idx="3">
                  <c:v>91.36</c:v>
                </c:pt>
                <c:pt idx="4">
                  <c:v>76.31</c:v>
                </c:pt>
              </c:numCache>
            </c:numRef>
          </c:val>
        </c:ser>
        <c:dLbls>
          <c:showLegendKey val="0"/>
          <c:showVal val="0"/>
          <c:showCatName val="0"/>
          <c:showSerName val="0"/>
          <c:showPercent val="0"/>
          <c:showBubbleSize val="0"/>
        </c:dLbls>
        <c:gapWidth val="150"/>
        <c:axId val="149363328"/>
        <c:axId val="1493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40.6</c:v>
                </c:pt>
                <c:pt idx="4">
                  <c:v>56.04</c:v>
                </c:pt>
              </c:numCache>
            </c:numRef>
          </c:val>
          <c:smooth val="0"/>
        </c:ser>
        <c:dLbls>
          <c:showLegendKey val="0"/>
          <c:showVal val="0"/>
          <c:showCatName val="0"/>
          <c:showSerName val="0"/>
          <c:showPercent val="0"/>
          <c:showBubbleSize val="0"/>
        </c:dLbls>
        <c:marker val="1"/>
        <c:smooth val="0"/>
        <c:axId val="149363328"/>
        <c:axId val="149369600"/>
      </c:lineChart>
      <c:dateAx>
        <c:axId val="149363328"/>
        <c:scaling>
          <c:orientation val="minMax"/>
        </c:scaling>
        <c:delete val="1"/>
        <c:axPos val="b"/>
        <c:numFmt formatCode="ge" sourceLinked="1"/>
        <c:majorTickMark val="none"/>
        <c:minorTickMark val="none"/>
        <c:tickLblPos val="none"/>
        <c:crossAx val="149369600"/>
        <c:crosses val="autoZero"/>
        <c:auto val="1"/>
        <c:lblOffset val="100"/>
        <c:baseTimeUnit val="years"/>
      </c:dateAx>
      <c:valAx>
        <c:axId val="1493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217.94</c:v>
                </c:pt>
                <c:pt idx="1">
                  <c:v>232.5</c:v>
                </c:pt>
                <c:pt idx="2">
                  <c:v>236.08</c:v>
                </c:pt>
                <c:pt idx="3">
                  <c:v>224.15</c:v>
                </c:pt>
                <c:pt idx="4">
                  <c:v>270.64999999999998</c:v>
                </c:pt>
              </c:numCache>
            </c:numRef>
          </c:val>
        </c:ser>
        <c:dLbls>
          <c:showLegendKey val="0"/>
          <c:showVal val="0"/>
          <c:showCatName val="0"/>
          <c:showSerName val="0"/>
          <c:showPercent val="0"/>
          <c:showBubbleSize val="0"/>
        </c:dLbls>
        <c:gapWidth val="150"/>
        <c:axId val="149407616"/>
        <c:axId val="1494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440.03</c:v>
                </c:pt>
                <c:pt idx="4">
                  <c:v>304.35000000000002</c:v>
                </c:pt>
              </c:numCache>
            </c:numRef>
          </c:val>
          <c:smooth val="0"/>
        </c:ser>
        <c:dLbls>
          <c:showLegendKey val="0"/>
          <c:showVal val="0"/>
          <c:showCatName val="0"/>
          <c:showSerName val="0"/>
          <c:showPercent val="0"/>
          <c:showBubbleSize val="0"/>
        </c:dLbls>
        <c:marker val="1"/>
        <c:smooth val="0"/>
        <c:axId val="149407616"/>
        <c:axId val="149413888"/>
      </c:lineChart>
      <c:dateAx>
        <c:axId val="149407616"/>
        <c:scaling>
          <c:orientation val="minMax"/>
        </c:scaling>
        <c:delete val="1"/>
        <c:axPos val="b"/>
        <c:numFmt formatCode="ge" sourceLinked="1"/>
        <c:majorTickMark val="none"/>
        <c:minorTickMark val="none"/>
        <c:tickLblPos val="none"/>
        <c:crossAx val="149413888"/>
        <c:crosses val="autoZero"/>
        <c:auto val="1"/>
        <c:lblOffset val="100"/>
        <c:baseTimeUnit val="years"/>
      </c:dateAx>
      <c:valAx>
        <c:axId val="1494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北海道　今金町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5544</v>
      </c>
      <c r="AM8" s="51"/>
      <c r="AN8" s="51"/>
      <c r="AO8" s="51"/>
      <c r="AP8" s="51"/>
      <c r="AQ8" s="51"/>
      <c r="AR8" s="51"/>
      <c r="AS8" s="51"/>
      <c r="AT8" s="46">
        <f>データ!$S$6</f>
        <v>568.25</v>
      </c>
      <c r="AU8" s="46"/>
      <c r="AV8" s="46"/>
      <c r="AW8" s="46"/>
      <c r="AX8" s="46"/>
      <c r="AY8" s="46"/>
      <c r="AZ8" s="46"/>
      <c r="BA8" s="46"/>
      <c r="BB8" s="46">
        <f>データ!$T$6</f>
        <v>9.76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89.19</v>
      </c>
      <c r="Q10" s="46"/>
      <c r="R10" s="46"/>
      <c r="S10" s="46"/>
      <c r="T10" s="46"/>
      <c r="U10" s="46"/>
      <c r="V10" s="46"/>
      <c r="W10" s="51">
        <f>データ!$Q$6</f>
        <v>3860</v>
      </c>
      <c r="X10" s="51"/>
      <c r="Y10" s="51"/>
      <c r="Z10" s="51"/>
      <c r="AA10" s="51"/>
      <c r="AB10" s="51"/>
      <c r="AC10" s="51"/>
      <c r="AD10" s="2"/>
      <c r="AE10" s="2"/>
      <c r="AF10" s="2"/>
      <c r="AG10" s="2"/>
      <c r="AH10" s="2"/>
      <c r="AI10" s="2"/>
      <c r="AJ10" s="2"/>
      <c r="AK10" s="2"/>
      <c r="AL10" s="51">
        <f>データ!$U$6</f>
        <v>4844</v>
      </c>
      <c r="AM10" s="51"/>
      <c r="AN10" s="51"/>
      <c r="AO10" s="51"/>
      <c r="AP10" s="51"/>
      <c r="AQ10" s="51"/>
      <c r="AR10" s="51"/>
      <c r="AS10" s="51"/>
      <c r="AT10" s="46">
        <f>データ!$V$6</f>
        <v>71</v>
      </c>
      <c r="AU10" s="46"/>
      <c r="AV10" s="46"/>
      <c r="AW10" s="46"/>
      <c r="AX10" s="46"/>
      <c r="AY10" s="46"/>
      <c r="AZ10" s="46"/>
      <c r="BA10" s="46"/>
      <c r="BB10" s="46">
        <f>データ!$W$6</f>
        <v>68.23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13706</v>
      </c>
      <c r="D6" s="34">
        <f t="shared" si="3"/>
        <v>47</v>
      </c>
      <c r="E6" s="34">
        <f t="shared" si="3"/>
        <v>1</v>
      </c>
      <c r="F6" s="34">
        <f t="shared" si="3"/>
        <v>0</v>
      </c>
      <c r="G6" s="34">
        <f t="shared" si="3"/>
        <v>0</v>
      </c>
      <c r="H6" s="34" t="str">
        <f t="shared" si="3"/>
        <v>北海道　今金町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89.19</v>
      </c>
      <c r="Q6" s="35">
        <f t="shared" si="3"/>
        <v>3860</v>
      </c>
      <c r="R6" s="35">
        <f t="shared" si="3"/>
        <v>5544</v>
      </c>
      <c r="S6" s="35">
        <f t="shared" si="3"/>
        <v>568.25</v>
      </c>
      <c r="T6" s="35">
        <f t="shared" si="3"/>
        <v>9.76</v>
      </c>
      <c r="U6" s="35">
        <f t="shared" si="3"/>
        <v>4844</v>
      </c>
      <c r="V6" s="35">
        <f t="shared" si="3"/>
        <v>71</v>
      </c>
      <c r="W6" s="35">
        <f t="shared" si="3"/>
        <v>68.23</v>
      </c>
      <c r="X6" s="36">
        <f>IF(X7="",NA(),X7)</f>
        <v>97.5</v>
      </c>
      <c r="Y6" s="36">
        <f t="shared" ref="Y6:AG6" si="4">IF(Y7="",NA(),Y7)</f>
        <v>91.9</v>
      </c>
      <c r="Z6" s="36">
        <f t="shared" si="4"/>
        <v>89.86</v>
      </c>
      <c r="AA6" s="36">
        <f t="shared" si="4"/>
        <v>94.33</v>
      </c>
      <c r="AB6" s="36">
        <f t="shared" si="4"/>
        <v>90.4</v>
      </c>
      <c r="AC6" s="36">
        <f t="shared" si="4"/>
        <v>73.63</v>
      </c>
      <c r="AD6" s="36">
        <f t="shared" si="4"/>
        <v>75.709999999999994</v>
      </c>
      <c r="AE6" s="36">
        <f t="shared" si="4"/>
        <v>75.09</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257.72000000000003</v>
      </c>
      <c r="BF6" s="36">
        <f t="shared" ref="BF6:BN6" si="7">IF(BF7="",NA(),BF7)</f>
        <v>228.85</v>
      </c>
      <c r="BG6" s="36">
        <f t="shared" si="7"/>
        <v>199.39</v>
      </c>
      <c r="BH6" s="36">
        <f t="shared" si="7"/>
        <v>175.21</v>
      </c>
      <c r="BI6" s="36">
        <f t="shared" si="7"/>
        <v>148.16999999999999</v>
      </c>
      <c r="BJ6" s="36">
        <f t="shared" si="7"/>
        <v>1158.82</v>
      </c>
      <c r="BK6" s="36">
        <f t="shared" si="7"/>
        <v>1167.7</v>
      </c>
      <c r="BL6" s="36">
        <f t="shared" si="7"/>
        <v>1228.58</v>
      </c>
      <c r="BM6" s="36">
        <f t="shared" si="7"/>
        <v>1134.67</v>
      </c>
      <c r="BN6" s="36">
        <f t="shared" si="7"/>
        <v>1144.79</v>
      </c>
      <c r="BO6" s="35" t="str">
        <f>IF(BO7="","",IF(BO7="-","【-】","【"&amp;SUBSTITUTE(TEXT(BO7,"#,##0.00"),"-","△")&amp;"】"))</f>
        <v>【1,280.76】</v>
      </c>
      <c r="BP6" s="36">
        <f>IF(BP7="",NA(),BP7)</f>
        <v>92.74</v>
      </c>
      <c r="BQ6" s="36">
        <f t="shared" ref="BQ6:BY6" si="8">IF(BQ7="",NA(),BQ7)</f>
        <v>87.96</v>
      </c>
      <c r="BR6" s="36">
        <f t="shared" si="8"/>
        <v>86.59</v>
      </c>
      <c r="BS6" s="36">
        <f t="shared" si="8"/>
        <v>91.36</v>
      </c>
      <c r="BT6" s="36">
        <f t="shared" si="8"/>
        <v>76.31</v>
      </c>
      <c r="BU6" s="36">
        <f t="shared" si="8"/>
        <v>55.6</v>
      </c>
      <c r="BV6" s="36">
        <f t="shared" si="8"/>
        <v>54.43</v>
      </c>
      <c r="BW6" s="36">
        <f t="shared" si="8"/>
        <v>53.81</v>
      </c>
      <c r="BX6" s="36">
        <f t="shared" si="8"/>
        <v>40.6</v>
      </c>
      <c r="BY6" s="36">
        <f t="shared" si="8"/>
        <v>56.04</v>
      </c>
      <c r="BZ6" s="35" t="str">
        <f>IF(BZ7="","",IF(BZ7="-","【-】","【"&amp;SUBSTITUTE(TEXT(BZ7,"#,##0.00"),"-","△")&amp;"】"))</f>
        <v>【53.06】</v>
      </c>
      <c r="CA6" s="36">
        <f>IF(CA7="",NA(),CA7)</f>
        <v>217.94</v>
      </c>
      <c r="CB6" s="36">
        <f t="shared" ref="CB6:CJ6" si="9">IF(CB7="",NA(),CB7)</f>
        <v>232.5</v>
      </c>
      <c r="CC6" s="36">
        <f t="shared" si="9"/>
        <v>236.08</v>
      </c>
      <c r="CD6" s="36">
        <f t="shared" si="9"/>
        <v>224.15</v>
      </c>
      <c r="CE6" s="36">
        <f t="shared" si="9"/>
        <v>270.64999999999998</v>
      </c>
      <c r="CF6" s="36">
        <f t="shared" si="9"/>
        <v>275.86</v>
      </c>
      <c r="CG6" s="36">
        <f t="shared" si="9"/>
        <v>279.8</v>
      </c>
      <c r="CH6" s="36">
        <f t="shared" si="9"/>
        <v>284.64999999999998</v>
      </c>
      <c r="CI6" s="36">
        <f t="shared" si="9"/>
        <v>440.03</v>
      </c>
      <c r="CJ6" s="36">
        <f t="shared" si="9"/>
        <v>304.35000000000002</v>
      </c>
      <c r="CK6" s="35" t="str">
        <f>IF(CK7="","",IF(CK7="-","【-】","【"&amp;SUBSTITUTE(TEXT(CK7,"#,##0.00"),"-","△")&amp;"】"))</f>
        <v>【314.83】</v>
      </c>
      <c r="CL6" s="36">
        <f>IF(CL7="",NA(),CL7)</f>
        <v>53.41</v>
      </c>
      <c r="CM6" s="36">
        <f t="shared" ref="CM6:CU6" si="10">IF(CM7="",NA(),CM7)</f>
        <v>51.91</v>
      </c>
      <c r="CN6" s="36">
        <f t="shared" si="10"/>
        <v>52.23</v>
      </c>
      <c r="CO6" s="36">
        <f t="shared" si="10"/>
        <v>51.77</v>
      </c>
      <c r="CP6" s="36">
        <f t="shared" si="10"/>
        <v>51.92</v>
      </c>
      <c r="CQ6" s="36">
        <f t="shared" si="10"/>
        <v>60.66</v>
      </c>
      <c r="CR6" s="36">
        <f t="shared" si="10"/>
        <v>60.17</v>
      </c>
      <c r="CS6" s="36">
        <f t="shared" si="10"/>
        <v>58.96</v>
      </c>
      <c r="CT6" s="36">
        <f t="shared" si="10"/>
        <v>57.29</v>
      </c>
      <c r="CU6" s="36">
        <f t="shared" si="10"/>
        <v>55.9</v>
      </c>
      <c r="CV6" s="35" t="str">
        <f>IF(CV7="","",IF(CV7="-","【-】","【"&amp;SUBSTITUTE(TEXT(CV7,"#,##0.00"),"-","△")&amp;"】"))</f>
        <v>【56.28】</v>
      </c>
      <c r="CW6" s="36">
        <f>IF(CW7="",NA(),CW7)</f>
        <v>90.7</v>
      </c>
      <c r="CX6" s="36">
        <f t="shared" ref="CX6:DF6" si="11">IF(CX7="",NA(),CX7)</f>
        <v>90.72</v>
      </c>
      <c r="CY6" s="36">
        <f t="shared" si="11"/>
        <v>90.26</v>
      </c>
      <c r="CZ6" s="36">
        <f t="shared" si="11"/>
        <v>90.2</v>
      </c>
      <c r="DA6" s="36">
        <f t="shared" si="11"/>
        <v>90.02</v>
      </c>
      <c r="DB6" s="36">
        <f t="shared" si="11"/>
        <v>77.319999999999993</v>
      </c>
      <c r="DC6" s="36">
        <f t="shared" si="11"/>
        <v>76.680000000000007</v>
      </c>
      <c r="DD6" s="36">
        <f t="shared" si="11"/>
        <v>76.58</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0.18</v>
      </c>
      <c r="EE6" s="35">
        <f t="shared" ref="EE6:EM6" si="14">IF(EE7="",NA(),EE7)</f>
        <v>0</v>
      </c>
      <c r="EF6" s="35">
        <f t="shared" si="14"/>
        <v>0</v>
      </c>
      <c r="EG6" s="35">
        <f t="shared" si="14"/>
        <v>0</v>
      </c>
      <c r="EH6" s="35">
        <f t="shared" si="14"/>
        <v>0</v>
      </c>
      <c r="EI6" s="36">
        <f t="shared" si="14"/>
        <v>0.69</v>
      </c>
      <c r="EJ6" s="36">
        <f t="shared" si="14"/>
        <v>0.89</v>
      </c>
      <c r="EK6" s="36">
        <f t="shared" si="14"/>
        <v>0.98</v>
      </c>
      <c r="EL6" s="36">
        <f t="shared" si="14"/>
        <v>0.65</v>
      </c>
      <c r="EM6" s="36">
        <f t="shared" si="14"/>
        <v>0.53</v>
      </c>
      <c r="EN6" s="35" t="str">
        <f>IF(EN7="","",IF(EN7="-","【-】","【"&amp;SUBSTITUTE(TEXT(EN7,"#,##0.00"),"-","△")&amp;"】"))</f>
        <v>【0.59】</v>
      </c>
    </row>
    <row r="7" spans="1:144" s="37" customFormat="1" x14ac:dyDescent="0.15">
      <c r="A7" s="29"/>
      <c r="B7" s="38">
        <v>2016</v>
      </c>
      <c r="C7" s="38">
        <v>13706</v>
      </c>
      <c r="D7" s="38">
        <v>47</v>
      </c>
      <c r="E7" s="38">
        <v>1</v>
      </c>
      <c r="F7" s="38">
        <v>0</v>
      </c>
      <c r="G7" s="38">
        <v>0</v>
      </c>
      <c r="H7" s="38" t="s">
        <v>107</v>
      </c>
      <c r="I7" s="38" t="s">
        <v>108</v>
      </c>
      <c r="J7" s="38" t="s">
        <v>109</v>
      </c>
      <c r="K7" s="38" t="s">
        <v>110</v>
      </c>
      <c r="L7" s="38" t="s">
        <v>111</v>
      </c>
      <c r="M7" s="38"/>
      <c r="N7" s="39" t="s">
        <v>112</v>
      </c>
      <c r="O7" s="39" t="s">
        <v>113</v>
      </c>
      <c r="P7" s="39">
        <v>89.19</v>
      </c>
      <c r="Q7" s="39">
        <v>3860</v>
      </c>
      <c r="R7" s="39">
        <v>5544</v>
      </c>
      <c r="S7" s="39">
        <v>568.25</v>
      </c>
      <c r="T7" s="39">
        <v>9.76</v>
      </c>
      <c r="U7" s="39">
        <v>4844</v>
      </c>
      <c r="V7" s="39">
        <v>71</v>
      </c>
      <c r="W7" s="39">
        <v>68.23</v>
      </c>
      <c r="X7" s="39">
        <v>97.5</v>
      </c>
      <c r="Y7" s="39">
        <v>91.9</v>
      </c>
      <c r="Z7" s="39">
        <v>89.86</v>
      </c>
      <c r="AA7" s="39">
        <v>94.33</v>
      </c>
      <c r="AB7" s="39">
        <v>90.4</v>
      </c>
      <c r="AC7" s="39">
        <v>73.63</v>
      </c>
      <c r="AD7" s="39">
        <v>75.709999999999994</v>
      </c>
      <c r="AE7" s="39">
        <v>75.09</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257.72000000000003</v>
      </c>
      <c r="BF7" s="39">
        <v>228.85</v>
      </c>
      <c r="BG7" s="39">
        <v>199.39</v>
      </c>
      <c r="BH7" s="39">
        <v>175.21</v>
      </c>
      <c r="BI7" s="39">
        <v>148.16999999999999</v>
      </c>
      <c r="BJ7" s="39">
        <v>1158.82</v>
      </c>
      <c r="BK7" s="39">
        <v>1167.7</v>
      </c>
      <c r="BL7" s="39">
        <v>1228.58</v>
      </c>
      <c r="BM7" s="39">
        <v>1134.67</v>
      </c>
      <c r="BN7" s="39">
        <v>1144.79</v>
      </c>
      <c r="BO7" s="39">
        <v>1280.76</v>
      </c>
      <c r="BP7" s="39">
        <v>92.74</v>
      </c>
      <c r="BQ7" s="39">
        <v>87.96</v>
      </c>
      <c r="BR7" s="39">
        <v>86.59</v>
      </c>
      <c r="BS7" s="39">
        <v>91.36</v>
      </c>
      <c r="BT7" s="39">
        <v>76.31</v>
      </c>
      <c r="BU7" s="39">
        <v>55.6</v>
      </c>
      <c r="BV7" s="39">
        <v>54.43</v>
      </c>
      <c r="BW7" s="39">
        <v>53.81</v>
      </c>
      <c r="BX7" s="39">
        <v>40.6</v>
      </c>
      <c r="BY7" s="39">
        <v>56.04</v>
      </c>
      <c r="BZ7" s="39">
        <v>53.06</v>
      </c>
      <c r="CA7" s="39">
        <v>217.94</v>
      </c>
      <c r="CB7" s="39">
        <v>232.5</v>
      </c>
      <c r="CC7" s="39">
        <v>236.08</v>
      </c>
      <c r="CD7" s="39">
        <v>224.15</v>
      </c>
      <c r="CE7" s="39">
        <v>270.64999999999998</v>
      </c>
      <c r="CF7" s="39">
        <v>275.86</v>
      </c>
      <c r="CG7" s="39">
        <v>279.8</v>
      </c>
      <c r="CH7" s="39">
        <v>284.64999999999998</v>
      </c>
      <c r="CI7" s="39">
        <v>440.03</v>
      </c>
      <c r="CJ7" s="39">
        <v>304.35000000000002</v>
      </c>
      <c r="CK7" s="39">
        <v>314.83</v>
      </c>
      <c r="CL7" s="39">
        <v>53.41</v>
      </c>
      <c r="CM7" s="39">
        <v>51.91</v>
      </c>
      <c r="CN7" s="39">
        <v>52.23</v>
      </c>
      <c r="CO7" s="39">
        <v>51.77</v>
      </c>
      <c r="CP7" s="39">
        <v>51.92</v>
      </c>
      <c r="CQ7" s="39">
        <v>60.66</v>
      </c>
      <c r="CR7" s="39">
        <v>60.17</v>
      </c>
      <c r="CS7" s="39">
        <v>58.96</v>
      </c>
      <c r="CT7" s="39">
        <v>57.29</v>
      </c>
      <c r="CU7" s="39">
        <v>55.9</v>
      </c>
      <c r="CV7" s="39">
        <v>56.28</v>
      </c>
      <c r="CW7" s="39">
        <v>90.7</v>
      </c>
      <c r="CX7" s="39">
        <v>90.72</v>
      </c>
      <c r="CY7" s="39">
        <v>90.26</v>
      </c>
      <c r="CZ7" s="39">
        <v>90.2</v>
      </c>
      <c r="DA7" s="39">
        <v>90.02</v>
      </c>
      <c r="DB7" s="39">
        <v>77.319999999999993</v>
      </c>
      <c r="DC7" s="39">
        <v>76.680000000000007</v>
      </c>
      <c r="DD7" s="39">
        <v>76.58</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0.18</v>
      </c>
      <c r="EE7" s="39">
        <v>0</v>
      </c>
      <c r="EF7" s="39">
        <v>0</v>
      </c>
      <c r="EG7" s="39">
        <v>0</v>
      </c>
      <c r="EH7" s="39">
        <v>0</v>
      </c>
      <c r="EI7" s="39">
        <v>0.69</v>
      </c>
      <c r="EJ7" s="39">
        <v>0.89</v>
      </c>
      <c r="EK7" s="39">
        <v>0.98</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2017-12-25T01:39:29Z</dcterms:created>
  <dcterms:modified xsi:type="dcterms:W3CDTF">2018-02-22T07:43:41Z</dcterms:modified>
</cp:coreProperties>
</file>